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507\"/>
    </mc:Choice>
  </mc:AlternateContent>
  <bookViews>
    <workbookView xWindow="360" yWindow="90" windowWidth="11355" windowHeight="81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Sheet1!$B$4:$P$71</definedName>
  </definedNames>
  <calcPr calcId="171026"/>
</workbook>
</file>

<file path=xl/calcChain.xml><?xml version="1.0" encoding="utf-8"?>
<calcChain xmlns="http://schemas.openxmlformats.org/spreadsheetml/2006/main">
  <c r="J75" i="1" l="1"/>
  <c r="K73" i="1"/>
  <c r="K75" i="1"/>
  <c r="L73" i="1"/>
  <c r="L75" i="1"/>
  <c r="M73" i="1"/>
  <c r="L62" i="1"/>
  <c r="L63" i="1"/>
  <c r="L37" i="1"/>
  <c r="L47" i="1"/>
  <c r="L49" i="1"/>
  <c r="L56" i="1"/>
  <c r="L58" i="1"/>
  <c r="L64" i="1"/>
  <c r="L66" i="1"/>
  <c r="K62" i="1"/>
  <c r="K37" i="1"/>
  <c r="K47" i="1"/>
  <c r="K49" i="1"/>
  <c r="K56" i="1"/>
  <c r="K58" i="1"/>
  <c r="K64" i="1"/>
  <c r="K66" i="1"/>
  <c r="L67" i="1"/>
  <c r="J62" i="1"/>
  <c r="J37" i="1"/>
  <c r="J47" i="1"/>
  <c r="J49" i="1"/>
  <c r="J56" i="1"/>
  <c r="J58" i="1"/>
  <c r="J64" i="1"/>
  <c r="J66" i="1"/>
  <c r="K67" i="1"/>
  <c r="M37" i="1"/>
  <c r="M47" i="1"/>
  <c r="M49" i="1"/>
  <c r="M56" i="1"/>
  <c r="M58" i="1"/>
  <c r="M62" i="1"/>
  <c r="M64" i="1"/>
  <c r="M66" i="1"/>
  <c r="M67" i="1"/>
  <c r="P45" i="1"/>
  <c r="P40" i="1"/>
  <c r="P41" i="1"/>
  <c r="P42" i="1"/>
  <c r="P43" i="1"/>
  <c r="P44" i="1"/>
  <c r="O46" i="1"/>
  <c r="P46" i="1"/>
  <c r="P47" i="1"/>
  <c r="P37" i="1"/>
  <c r="P49" i="1"/>
  <c r="P53" i="1"/>
  <c r="P56" i="1"/>
  <c r="P58" i="1"/>
  <c r="P62" i="1"/>
  <c r="P64" i="1"/>
  <c r="P63" i="1"/>
  <c r="P66" i="1"/>
  <c r="O66" i="1"/>
  <c r="O58" i="1"/>
  <c r="O49" i="1"/>
  <c r="O47" i="1"/>
  <c r="M50" i="1"/>
  <c r="M38" i="1"/>
  <c r="O56" i="1"/>
  <c r="L50" i="1"/>
  <c r="K50" i="1"/>
  <c r="L38" i="1"/>
  <c r="K38" i="1"/>
</calcChain>
</file>

<file path=xl/sharedStrings.xml><?xml version="1.0" encoding="utf-8"?>
<sst xmlns="http://schemas.openxmlformats.org/spreadsheetml/2006/main" count="114" uniqueCount="87">
  <si>
    <t xml:space="preserve">Europacable Budget </t>
  </si>
  <si>
    <r>
      <t xml:space="preserve">All figures in Euro's </t>
    </r>
    <r>
      <rPr>
        <b/>
        <sz val="12"/>
        <color indexed="10"/>
        <rFont val="Arial"/>
      </rPr>
      <t>€</t>
    </r>
  </si>
  <si>
    <t>UK Share 2006</t>
  </si>
  <si>
    <t>Years 2003-2006</t>
  </si>
  <si>
    <t>%</t>
  </si>
  <si>
    <r>
      <t xml:space="preserve">Euro's </t>
    </r>
    <r>
      <rPr>
        <b/>
        <sz val="10"/>
        <color indexed="10"/>
        <rFont val="Arial"/>
      </rPr>
      <t>€</t>
    </r>
  </si>
  <si>
    <t>ECBL Headquarter</t>
  </si>
  <si>
    <t>a)</t>
  </si>
  <si>
    <t>Staffing</t>
  </si>
  <si>
    <t>(including salaries, social security, medical &amp;</t>
  </si>
  <si>
    <t>accident insurance, pension contribution, car lease)</t>
  </si>
  <si>
    <t>b)</t>
  </si>
  <si>
    <t>Office Rent</t>
  </si>
  <si>
    <t>(Bruxelles Office &amp; Support Cablebel)</t>
  </si>
  <si>
    <t>c)</t>
  </si>
  <si>
    <t>Travel</t>
  </si>
  <si>
    <t>(plane, train, accommodation etc. for Secretariat)</t>
  </si>
  <si>
    <t>d)</t>
  </si>
  <si>
    <t>Meetings</t>
  </si>
  <si>
    <t>Aiport/Bruxelles Office Meetings</t>
  </si>
  <si>
    <t>Members Support</t>
  </si>
  <si>
    <t>Competence Support</t>
  </si>
  <si>
    <t>Project Related - CPD (Sycabel)</t>
  </si>
  <si>
    <t xml:space="preserve">see  ECBL Ltd </t>
  </si>
  <si>
    <t>Administrative Support</t>
  </si>
  <si>
    <t>Eurotelcab Tech (Sycabel)</t>
  </si>
  <si>
    <t>Europowercab Tech (BCA)</t>
  </si>
  <si>
    <t>Eurodatacab Tech (AICE)</t>
  </si>
  <si>
    <t>Eurowindingwires (AICE)</t>
  </si>
  <si>
    <t>(plane, train, accomodation etc.)</t>
  </si>
  <si>
    <t xml:space="preserve">Project Support &amp; Administrative </t>
  </si>
  <si>
    <t>Support (AICE, BCA, Sycabe)</t>
  </si>
  <si>
    <t>Other</t>
  </si>
  <si>
    <t>Communications</t>
  </si>
  <si>
    <t>Equipment/Consumables</t>
  </si>
  <si>
    <t>Miscelleanous</t>
  </si>
  <si>
    <t>Legal/Accounts/Audit</t>
  </si>
  <si>
    <t>e)</t>
  </si>
  <si>
    <t>Insurance</t>
  </si>
  <si>
    <t>f)</t>
  </si>
  <si>
    <t>Bank Charges</t>
  </si>
  <si>
    <t>g)</t>
  </si>
  <si>
    <t>Contingency</t>
  </si>
  <si>
    <t>h)</t>
  </si>
  <si>
    <t>Bank Interest</t>
  </si>
  <si>
    <t xml:space="preserve">   Europacable   Total</t>
  </si>
  <si>
    <t>Year on Year % change</t>
  </si>
  <si>
    <t>-1.21%</t>
  </si>
  <si>
    <t>Extra Resources - Levied by ECBL Ltd</t>
  </si>
  <si>
    <t>Europowercab - Tech  (BCA)</t>
  </si>
  <si>
    <t>Eurowindingwires - IEC</t>
  </si>
  <si>
    <t>)</t>
  </si>
  <si>
    <t>Eurowindingwires - Tech  (AICE)</t>
  </si>
  <si>
    <t>Annual Subscription - ETSI</t>
  </si>
  <si>
    <t>Representation IEC TC20 (WG19)   (ERA)</t>
  </si>
  <si>
    <t>Competence - Project Related  (CPD)</t>
  </si>
  <si>
    <t>See 2A above</t>
  </si>
  <si>
    <t xml:space="preserve">Bank / Acountancy Charges </t>
  </si>
  <si>
    <t xml:space="preserve">         ECBL Ltd  Total</t>
  </si>
  <si>
    <t xml:space="preserve">       Combined  Total</t>
  </si>
  <si>
    <t>+4.49%</t>
  </si>
  <si>
    <t>Additional Funding - Through ECBL Ltd</t>
  </si>
  <si>
    <t>EWWG - BALLAST Directive</t>
  </si>
  <si>
    <t>EPC UTILS - UNDERGROUNDING</t>
  </si>
  <si>
    <t>?</t>
  </si>
  <si>
    <t>ETC - Fibre To The Home (FTTH)</t>
  </si>
  <si>
    <t xml:space="preserve">   Sub - Total</t>
  </si>
  <si>
    <t>Grand Total</t>
  </si>
  <si>
    <t>Source of INCOME</t>
  </si>
  <si>
    <t>BANK Interest</t>
  </si>
  <si>
    <t>(SEE - 3 h  Above)</t>
  </si>
  <si>
    <t>Taken from RESERVES</t>
  </si>
  <si>
    <t xml:space="preserve">LEVIES </t>
  </si>
  <si>
    <t>Various</t>
  </si>
  <si>
    <t>Total Contributed by Members</t>
  </si>
  <si>
    <t>+7.59%</t>
  </si>
  <si>
    <t xml:space="preserve">Note </t>
  </si>
  <si>
    <t>:- Figures in Green and Underlined e.g.</t>
  </si>
  <si>
    <t>£ ?</t>
  </si>
  <si>
    <t>not confirmed yet</t>
  </si>
  <si>
    <t>Members Funds - Taken from Audited Company Accounts</t>
  </si>
  <si>
    <t>Europacable EEIG</t>
  </si>
  <si>
    <r>
      <t xml:space="preserve"> </t>
    </r>
    <r>
      <rPr>
        <i/>
        <sz val="10"/>
        <color indexed="48"/>
        <rFont val="Arial"/>
      </rPr>
      <t>€ euro's</t>
    </r>
  </si>
  <si>
    <t xml:space="preserve">     Year Opening</t>
  </si>
  <si>
    <t xml:space="preserve">    Surplus (Deficit) for Year</t>
  </si>
  <si>
    <t xml:space="preserve">      Year Closing</t>
  </si>
  <si>
    <t>D:/spreads/finance/ecbl budget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</si>
</sst>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;\-&quot;£&quot;#,##0"/>
    <numFmt numFmtId="165" formatCode="#,##0.000"/>
    <numFmt numFmtId="166" formatCode="0.000"/>
    <numFmt numFmtId="167" formatCode="#,##0_ ;[Red]\-#,##0\ "/>
  </numFmts>
  <fonts count="38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b/>
      <sz val="12"/>
      <color indexed="62"/>
      <name val="Tahoma"/>
      <family val="2"/>
    </font>
    <font>
      <b/>
      <sz val="14"/>
      <color indexed="62"/>
      <name val="Tahoma"/>
      <family val="2"/>
    </font>
    <font>
      <i/>
      <sz val="10"/>
      <name val="Tahoma"/>
      <family val="2"/>
    </font>
    <font>
      <b/>
      <sz val="11"/>
      <color indexed="10"/>
      <name val="Tahoma"/>
      <family val="2"/>
    </font>
    <font>
      <sz val="8"/>
      <name val="Arial"/>
    </font>
    <font>
      <b/>
      <sz val="18"/>
      <color indexed="62"/>
      <name val="Tahoma"/>
      <family val="2"/>
    </font>
    <font>
      <b/>
      <sz val="12"/>
      <color indexed="10"/>
      <name val="Tahoma"/>
      <family val="2"/>
    </font>
    <font>
      <sz val="12"/>
      <name val="Tahoma"/>
      <family val="2"/>
    </font>
    <font>
      <b/>
      <sz val="12"/>
      <color indexed="10"/>
      <name val="Arial"/>
    </font>
    <font>
      <b/>
      <u/>
      <sz val="10"/>
      <color indexed="57"/>
      <name val="Tahoma"/>
      <family val="2"/>
    </font>
    <font>
      <b/>
      <i/>
      <sz val="10"/>
      <color indexed="45"/>
      <name val="Tahoma"/>
      <family val="2"/>
    </font>
    <font>
      <sz val="10"/>
      <color indexed="10"/>
      <name val="Tahoma"/>
      <family val="2"/>
    </font>
    <font>
      <b/>
      <sz val="16"/>
      <color indexed="62"/>
      <name val="Tahoma"/>
      <family val="2"/>
    </font>
    <font>
      <b/>
      <sz val="10"/>
      <color indexed="12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b/>
      <sz val="10"/>
      <color indexed="10"/>
      <name val="Arial"/>
    </font>
    <font>
      <b/>
      <sz val="14"/>
      <color indexed="10"/>
      <name val="Tahoma"/>
      <family val="2"/>
    </font>
    <font>
      <sz val="10"/>
      <color indexed="10"/>
      <name val="Arial"/>
    </font>
    <font>
      <b/>
      <i/>
      <sz val="10"/>
      <color indexed="10"/>
      <name val="Tahoma"/>
      <family val="2"/>
    </font>
    <font>
      <u/>
      <sz val="10"/>
      <name val="Tahoma"/>
      <family val="2"/>
    </font>
    <font>
      <sz val="10"/>
      <color indexed="57"/>
      <name val="Tahoma"/>
      <family val="2"/>
    </font>
    <font>
      <b/>
      <sz val="10"/>
      <color indexed="57"/>
      <name val="Tahoma"/>
      <family val="2"/>
    </font>
    <font>
      <i/>
      <sz val="10"/>
      <color indexed="57"/>
      <name val="Arial"/>
      <family val="2"/>
    </font>
    <font>
      <b/>
      <sz val="10"/>
      <color indexed="57"/>
      <name val="Arial"/>
      <family val="2"/>
    </font>
    <font>
      <b/>
      <i/>
      <sz val="10"/>
      <color indexed="57"/>
      <name val="Arial"/>
      <family val="2"/>
    </font>
    <font>
      <sz val="9"/>
      <color indexed="57"/>
      <name val="Arial"/>
      <family val="2"/>
    </font>
    <font>
      <b/>
      <sz val="12"/>
      <color indexed="57"/>
      <name val="Tahoma"/>
      <family val="2"/>
    </font>
    <font>
      <b/>
      <sz val="10"/>
      <color indexed="4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48"/>
      <name val="Tahoma"/>
      <family val="2"/>
    </font>
    <font>
      <b/>
      <i/>
      <sz val="10"/>
      <color indexed="48"/>
      <name val="Arial"/>
      <family val="2"/>
    </font>
    <font>
      <i/>
      <sz val="10"/>
      <color indexed="48"/>
      <name val="Tahoma"/>
      <family val="2"/>
    </font>
    <font>
      <i/>
      <sz val="10"/>
      <color indexed="48"/>
      <name val="Arial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2" fontId="5" fillId="0" borderId="13" xfId="0" applyNumberFormat="1" applyFont="1" applyBorder="1" applyAlignment="1">
      <alignment horizontal="center" vertical="center"/>
    </xf>
    <xf numFmtId="1" fontId="1" fillId="0" borderId="16" xfId="0" quotePrefix="1" applyNumberFormat="1" applyFont="1" applyBorder="1" applyAlignment="1">
      <alignment horizontal="center" vertical="center"/>
    </xf>
    <xf numFmtId="0" fontId="10" fillId="0" borderId="0" xfId="0" applyFont="1" applyBorder="1"/>
    <xf numFmtId="3" fontId="10" fillId="0" borderId="7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" fontId="1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2" fontId="13" fillId="0" borderId="13" xfId="0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/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2" xfId="0" applyBorder="1"/>
    <xf numFmtId="0" fontId="0" fillId="0" borderId="3" xfId="0" applyBorder="1"/>
    <xf numFmtId="3" fontId="9" fillId="0" borderId="19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0" fillId="0" borderId="20" xfId="0" applyBorder="1"/>
    <xf numFmtId="0" fontId="17" fillId="0" borderId="1" xfId="0" applyFont="1" applyBorder="1"/>
    <xf numFmtId="3" fontId="14" fillId="0" borderId="20" xfId="0" applyNumberFormat="1" applyFont="1" applyBorder="1"/>
    <xf numFmtId="166" fontId="17" fillId="0" borderId="1" xfId="0" applyNumberFormat="1" applyFont="1" applyFill="1" applyBorder="1" applyAlignment="1">
      <alignment vertical="center"/>
    </xf>
    <xf numFmtId="166" fontId="17" fillId="0" borderId="1" xfId="0" applyNumberFormat="1" applyFont="1" applyBorder="1" applyAlignment="1"/>
    <xf numFmtId="166" fontId="17" fillId="0" borderId="1" xfId="0" applyNumberFormat="1" applyFont="1" applyBorder="1"/>
    <xf numFmtId="166" fontId="17" fillId="0" borderId="21" xfId="0" applyNumberFormat="1" applyFont="1" applyBorder="1"/>
    <xf numFmtId="3" fontId="9" fillId="0" borderId="22" xfId="0" applyNumberFormat="1" applyFont="1" applyBorder="1"/>
    <xf numFmtId="166" fontId="17" fillId="0" borderId="5" xfId="0" applyNumberFormat="1" applyFont="1" applyBorder="1"/>
    <xf numFmtId="3" fontId="18" fillId="0" borderId="23" xfId="0" applyNumberFormat="1" applyFont="1" applyBorder="1"/>
    <xf numFmtId="166" fontId="17" fillId="0" borderId="2" xfId="0" applyNumberFormat="1" applyFont="1" applyBorder="1"/>
    <xf numFmtId="3" fontId="9" fillId="0" borderId="24" xfId="0" applyNumberFormat="1" applyFont="1" applyBorder="1"/>
    <xf numFmtId="0" fontId="17" fillId="0" borderId="25" xfId="0" applyFont="1" applyBorder="1"/>
    <xf numFmtId="3" fontId="14" fillId="0" borderId="26" xfId="0" applyNumberFormat="1" applyFont="1" applyBorder="1"/>
    <xf numFmtId="0" fontId="17" fillId="0" borderId="5" xfId="0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1" fillId="0" borderId="4" xfId="0" applyFont="1" applyBorder="1"/>
    <xf numFmtId="0" fontId="14" fillId="0" borderId="0" xfId="0" applyFont="1" applyBorder="1" applyAlignment="1">
      <alignment vertical="center"/>
    </xf>
    <xf numFmtId="0" fontId="21" fillId="0" borderId="0" xfId="0" applyFont="1"/>
    <xf numFmtId="0" fontId="22" fillId="0" borderId="0" xfId="0" applyFont="1" applyBorder="1" applyAlignment="1">
      <alignment vertical="center"/>
    </xf>
    <xf numFmtId="0" fontId="9" fillId="0" borderId="14" xfId="0" applyFont="1" applyBorder="1"/>
    <xf numFmtId="0" fontId="0" fillId="0" borderId="14" xfId="0" applyBorder="1"/>
    <xf numFmtId="0" fontId="0" fillId="0" borderId="28" xfId="0" applyBorder="1"/>
    <xf numFmtId="0" fontId="0" fillId="0" borderId="9" xfId="0" applyBorder="1"/>
    <xf numFmtId="0" fontId="0" fillId="0" borderId="11" xfId="0" applyBorder="1"/>
    <xf numFmtId="3" fontId="9" fillId="0" borderId="22" xfId="0" applyNumberFormat="1" applyFont="1" applyBorder="1" applyAlignment="1">
      <alignment horizontal="center"/>
    </xf>
    <xf numFmtId="3" fontId="14" fillId="0" borderId="20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66" fontId="17" fillId="0" borderId="5" xfId="0" applyNumberFormat="1" applyFont="1" applyBorder="1" applyAlignment="1">
      <alignment vertical="center"/>
    </xf>
    <xf numFmtId="3" fontId="18" fillId="0" borderId="23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165" fontId="1" fillId="0" borderId="24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/>
    </xf>
    <xf numFmtId="3" fontId="9" fillId="0" borderId="24" xfId="0" applyNumberFormat="1" applyFont="1" applyBorder="1" applyAlignment="1">
      <alignment horizontal="center"/>
    </xf>
    <xf numFmtId="2" fontId="13" fillId="0" borderId="2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3" fontId="12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" fontId="1" fillId="0" borderId="8" xfId="0" quotePrefix="1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3" fontId="23" fillId="0" borderId="7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/>
    </xf>
    <xf numFmtId="3" fontId="1" fillId="0" borderId="24" xfId="0" quotePrefix="1" applyNumberFormat="1" applyFont="1" applyBorder="1" applyAlignment="1">
      <alignment horizontal="center" vertical="center"/>
    </xf>
    <xf numFmtId="2" fontId="13" fillId="0" borderId="22" xfId="0" quotePrefix="1" applyNumberFormat="1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0" fillId="0" borderId="34" xfId="0" applyBorder="1"/>
    <xf numFmtId="0" fontId="0" fillId="0" borderId="34" xfId="0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166" fontId="12" fillId="0" borderId="1" xfId="0" applyNumberFormat="1" applyFont="1" applyBorder="1" applyAlignment="1"/>
    <xf numFmtId="166" fontId="12" fillId="0" borderId="1" xfId="0" applyNumberFormat="1" applyFont="1" applyBorder="1"/>
    <xf numFmtId="0" fontId="0" fillId="0" borderId="33" xfId="0" applyBorder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3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167" fontId="31" fillId="0" borderId="0" xfId="0" applyNumberFormat="1" applyFont="1" applyAlignment="1">
      <alignment horizontal="center"/>
    </xf>
    <xf numFmtId="167" fontId="27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67" fontId="33" fillId="0" borderId="0" xfId="0" applyNumberFormat="1" applyFont="1" applyAlignment="1">
      <alignment horizontal="center"/>
    </xf>
    <xf numFmtId="0" fontId="31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/>
    <xf numFmtId="0" fontId="35" fillId="0" borderId="0" xfId="0" applyFont="1"/>
    <xf numFmtId="0" fontId="36" fillId="0" borderId="0" xfId="0" applyFont="1" applyBorder="1" applyAlignment="1">
      <alignment horizontal="center" vertical="center"/>
    </xf>
    <xf numFmtId="0" fontId="25" fillId="0" borderId="0" xfId="0" applyFont="1"/>
    <xf numFmtId="164" fontId="27" fillId="0" borderId="0" xfId="0" applyNumberFormat="1" applyFont="1" applyAlignment="1">
      <alignment horizontal="center"/>
    </xf>
    <xf numFmtId="3" fontId="1" fillId="0" borderId="7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80"/>
  <sheetViews>
    <sheetView tabSelected="1" workbookViewId="0" xr3:uid="{AEA406A1-0E4B-5B11-9CD5-51D6E497D94C}">
      <pane xSplit="9" ySplit="5" topLeftCell="J6" activePane="bottomRight" state="frozen"/>
      <selection pane="bottomRight" activeCell="K81" sqref="K81"/>
      <selection pane="bottomLeft" activeCell="A6" sqref="A6"/>
      <selection pane="topRight" activeCell="J1" sqref="J1"/>
    </sheetView>
  </sheetViews>
  <sheetFormatPr defaultRowHeight="12.75"/>
  <cols>
    <col min="2" max="3" width="4.7109375" customWidth="1"/>
    <col min="10" max="13" width="15.7109375" style="37" customWidth="1"/>
    <col min="14" max="14" width="1.7109375" customWidth="1"/>
    <col min="15" max="15" width="6.7109375" customWidth="1"/>
  </cols>
  <sheetData>
    <row r="3" spans="2:16" ht="13.5" thickBot="1">
      <c r="C3" s="1"/>
      <c r="D3" s="1"/>
      <c r="E3" s="1"/>
      <c r="F3" s="1"/>
      <c r="G3" s="1"/>
      <c r="H3" s="1"/>
      <c r="I3" s="1"/>
      <c r="J3" s="31"/>
      <c r="K3" s="31"/>
      <c r="L3" s="31"/>
      <c r="M3" s="31"/>
      <c r="N3" s="1"/>
    </row>
    <row r="4" spans="2:16" ht="23.25" thickBot="1">
      <c r="B4" s="19" t="s">
        <v>0</v>
      </c>
      <c r="C4" s="1"/>
      <c r="D4" s="1"/>
      <c r="E4" s="1"/>
      <c r="F4" s="1"/>
      <c r="G4" s="1"/>
      <c r="H4" s="1"/>
      <c r="I4" s="1"/>
      <c r="J4" s="171" t="s">
        <v>1</v>
      </c>
      <c r="K4" s="171"/>
      <c r="L4" s="171"/>
      <c r="M4" s="121"/>
      <c r="N4" s="1"/>
      <c r="O4" s="175" t="s">
        <v>2</v>
      </c>
      <c r="P4" s="176"/>
    </row>
    <row r="5" spans="2:16" ht="21.95" customHeight="1" thickBot="1">
      <c r="B5" s="19" t="s">
        <v>3</v>
      </c>
      <c r="C5" s="6"/>
      <c r="D5" s="6"/>
      <c r="E5" s="6"/>
      <c r="F5" s="6"/>
      <c r="G5" s="6"/>
      <c r="H5" s="6"/>
      <c r="I5" s="6"/>
      <c r="J5" s="32">
        <v>2003</v>
      </c>
      <c r="K5" s="33">
        <v>2004</v>
      </c>
      <c r="L5" s="34">
        <v>2005</v>
      </c>
      <c r="M5" s="34">
        <v>2006</v>
      </c>
      <c r="N5" s="1"/>
      <c r="O5" s="92" t="s">
        <v>4</v>
      </c>
      <c r="P5" s="93" t="s">
        <v>5</v>
      </c>
    </row>
    <row r="6" spans="2:16" ht="30" customHeight="1">
      <c r="B6" s="95">
        <v>1</v>
      </c>
      <c r="C6" s="22" t="s">
        <v>6</v>
      </c>
      <c r="D6" s="7"/>
      <c r="E6" s="20"/>
      <c r="F6" s="8"/>
      <c r="G6" s="8"/>
      <c r="H6" s="8"/>
      <c r="I6" s="8"/>
      <c r="J6" s="35"/>
      <c r="K6" s="36"/>
      <c r="L6" s="35"/>
      <c r="M6" s="122"/>
      <c r="N6" s="1"/>
      <c r="O6" s="63"/>
      <c r="P6" s="76"/>
    </row>
    <row r="7" spans="2:16" ht="24.95" customHeight="1">
      <c r="B7" s="11"/>
      <c r="C7" s="12" t="s">
        <v>7</v>
      </c>
      <c r="D7" s="12" t="s">
        <v>8</v>
      </c>
      <c r="E7" s="10"/>
      <c r="F7" s="10"/>
      <c r="G7" s="10"/>
      <c r="H7" s="10"/>
      <c r="I7" s="10"/>
      <c r="J7" s="170">
        <v>405000</v>
      </c>
      <c r="K7" s="38">
        <v>279000</v>
      </c>
      <c r="L7" s="170">
        <v>286000</v>
      </c>
      <c r="M7" s="123">
        <v>296500</v>
      </c>
      <c r="N7" s="1"/>
      <c r="O7" s="63"/>
      <c r="P7" s="76"/>
    </row>
    <row r="8" spans="2:16">
      <c r="B8" s="11"/>
      <c r="C8" s="10"/>
      <c r="D8" s="13" t="s">
        <v>9</v>
      </c>
      <c r="E8" s="10"/>
      <c r="F8" s="10"/>
      <c r="G8" s="10"/>
      <c r="H8" s="10"/>
      <c r="I8" s="10"/>
      <c r="J8" s="170"/>
      <c r="K8" s="38"/>
      <c r="L8" s="170"/>
      <c r="M8" s="123"/>
      <c r="N8" s="1"/>
      <c r="O8" s="63"/>
      <c r="P8" s="76"/>
    </row>
    <row r="9" spans="2:16">
      <c r="B9" s="11"/>
      <c r="C9" s="10"/>
      <c r="D9" s="13" t="s">
        <v>10</v>
      </c>
      <c r="E9" s="10"/>
      <c r="F9" s="10"/>
      <c r="G9" s="10"/>
      <c r="H9" s="10"/>
      <c r="I9" s="10"/>
      <c r="J9" s="170"/>
      <c r="K9" s="38"/>
      <c r="L9" s="170"/>
      <c r="M9" s="123"/>
      <c r="N9" s="1"/>
      <c r="O9" s="63"/>
      <c r="P9" s="76"/>
    </row>
    <row r="10" spans="2:16" ht="24.95" customHeight="1">
      <c r="B10" s="11"/>
      <c r="C10" s="12" t="s">
        <v>11</v>
      </c>
      <c r="D10" s="12" t="s">
        <v>12</v>
      </c>
      <c r="E10" s="10"/>
      <c r="F10" s="10"/>
      <c r="G10" s="10"/>
      <c r="H10" s="10"/>
      <c r="I10" s="10"/>
      <c r="J10" s="170">
        <v>9500</v>
      </c>
      <c r="K10" s="38">
        <v>10000</v>
      </c>
      <c r="L10" s="170">
        <v>10000</v>
      </c>
      <c r="M10" s="123">
        <v>10000</v>
      </c>
      <c r="N10" s="1"/>
      <c r="O10" s="63"/>
      <c r="P10" s="76"/>
    </row>
    <row r="11" spans="2:16">
      <c r="B11" s="11"/>
      <c r="C11" s="10"/>
      <c r="D11" s="13" t="s">
        <v>13</v>
      </c>
      <c r="E11" s="10"/>
      <c r="F11" s="10"/>
      <c r="G11" s="10"/>
      <c r="H11" s="10"/>
      <c r="I11" s="10"/>
      <c r="J11" s="170"/>
      <c r="K11" s="38"/>
      <c r="L11" s="170"/>
      <c r="M11" s="123"/>
      <c r="N11" s="1"/>
      <c r="O11" s="63"/>
      <c r="P11" s="76"/>
    </row>
    <row r="12" spans="2:16" ht="24.95" customHeight="1">
      <c r="B12" s="11"/>
      <c r="C12" s="12" t="s">
        <v>14</v>
      </c>
      <c r="D12" s="12" t="s">
        <v>15</v>
      </c>
      <c r="E12" s="10"/>
      <c r="F12" s="10"/>
      <c r="G12" s="10"/>
      <c r="H12" s="10"/>
      <c r="I12" s="10"/>
      <c r="J12" s="170">
        <v>65000</v>
      </c>
      <c r="K12" s="38">
        <v>45000</v>
      </c>
      <c r="L12" s="170">
        <v>50000</v>
      </c>
      <c r="M12" s="123">
        <v>45000</v>
      </c>
      <c r="N12" s="1"/>
      <c r="O12" s="63"/>
      <c r="P12" s="76"/>
    </row>
    <row r="13" spans="2:16">
      <c r="B13" s="11"/>
      <c r="C13" s="10"/>
      <c r="D13" s="13" t="s">
        <v>16</v>
      </c>
      <c r="E13" s="10"/>
      <c r="F13" s="10"/>
      <c r="G13" s="10"/>
      <c r="H13" s="10"/>
      <c r="I13" s="10"/>
      <c r="J13" s="170"/>
      <c r="K13" s="38"/>
      <c r="L13" s="170"/>
      <c r="M13" s="123"/>
      <c r="N13" s="1"/>
      <c r="O13" s="63"/>
      <c r="P13" s="76"/>
    </row>
    <row r="14" spans="2:16" ht="24.95" customHeight="1">
      <c r="B14" s="11"/>
      <c r="C14" s="12" t="s">
        <v>17</v>
      </c>
      <c r="D14" s="12" t="s">
        <v>18</v>
      </c>
      <c r="E14" s="10"/>
      <c r="F14" s="10"/>
      <c r="G14" s="10"/>
      <c r="H14" s="10"/>
      <c r="I14" s="10"/>
      <c r="J14" s="170">
        <v>25000</v>
      </c>
      <c r="K14" s="38">
        <v>25000</v>
      </c>
      <c r="L14" s="170">
        <v>25000</v>
      </c>
      <c r="M14" s="123">
        <v>25000</v>
      </c>
      <c r="N14" s="1"/>
      <c r="O14" s="63"/>
      <c r="P14" s="76"/>
    </row>
    <row r="15" spans="2:16">
      <c r="B15" s="14"/>
      <c r="C15" s="15"/>
      <c r="D15" s="16" t="s">
        <v>19</v>
      </c>
      <c r="E15" s="15"/>
      <c r="F15" s="15"/>
      <c r="G15" s="15"/>
      <c r="H15" s="15"/>
      <c r="I15" s="15"/>
      <c r="J15" s="25"/>
      <c r="K15" s="26"/>
      <c r="L15" s="25"/>
      <c r="M15" s="124"/>
      <c r="N15" s="1"/>
      <c r="O15" s="63"/>
      <c r="P15" s="76"/>
    </row>
    <row r="16" spans="2:16" ht="30" customHeight="1">
      <c r="B16" s="96">
        <v>2</v>
      </c>
      <c r="C16" s="21" t="s">
        <v>20</v>
      </c>
      <c r="D16" s="9"/>
      <c r="E16" s="10"/>
      <c r="F16" s="10"/>
      <c r="G16" s="10"/>
      <c r="H16" s="10"/>
      <c r="I16" s="10"/>
      <c r="J16" s="23"/>
      <c r="K16" s="24"/>
      <c r="L16" s="23"/>
      <c r="M16" s="125"/>
      <c r="N16" s="1"/>
      <c r="O16" s="63"/>
      <c r="P16" s="76"/>
    </row>
    <row r="17" spans="2:16" ht="24.95" customHeight="1">
      <c r="B17" s="11"/>
      <c r="C17" s="12" t="s">
        <v>7</v>
      </c>
      <c r="D17" s="12" t="s">
        <v>21</v>
      </c>
      <c r="E17" s="10"/>
      <c r="F17" s="10"/>
      <c r="G17" s="10"/>
      <c r="H17" s="10"/>
      <c r="I17" s="10"/>
      <c r="J17" s="23"/>
      <c r="K17" s="24"/>
      <c r="L17" s="23"/>
      <c r="M17" s="125"/>
      <c r="N17" s="1"/>
      <c r="O17" s="63"/>
      <c r="P17" s="76"/>
    </row>
    <row r="18" spans="2:16">
      <c r="B18" s="11"/>
      <c r="C18" s="10"/>
      <c r="D18" s="10" t="s">
        <v>22</v>
      </c>
      <c r="E18" s="10"/>
      <c r="F18" s="10"/>
      <c r="G18" s="10"/>
      <c r="H18" s="10"/>
      <c r="I18" s="10"/>
      <c r="J18" s="170">
        <v>25000</v>
      </c>
      <c r="K18" s="38">
        <v>16500</v>
      </c>
      <c r="L18" s="74">
        <v>16500</v>
      </c>
      <c r="M18" s="126" t="s">
        <v>23</v>
      </c>
      <c r="N18" s="1"/>
      <c r="O18" s="63"/>
      <c r="P18" s="76"/>
    </row>
    <row r="19" spans="2:16" ht="24.95" customHeight="1">
      <c r="B19" s="11"/>
      <c r="C19" s="12" t="s">
        <v>11</v>
      </c>
      <c r="D19" s="12" t="s">
        <v>24</v>
      </c>
      <c r="E19" s="10"/>
      <c r="F19" s="10"/>
      <c r="G19" s="10"/>
      <c r="H19" s="10"/>
      <c r="I19" s="10"/>
      <c r="J19" s="170"/>
      <c r="K19" s="38"/>
      <c r="L19" s="170"/>
      <c r="M19" s="123"/>
      <c r="N19" s="1"/>
      <c r="O19" s="63"/>
      <c r="P19" s="76"/>
    </row>
    <row r="20" spans="2:16">
      <c r="B20" s="11"/>
      <c r="C20" s="10"/>
      <c r="D20" s="10" t="s">
        <v>25</v>
      </c>
      <c r="E20" s="10"/>
      <c r="F20" s="10"/>
      <c r="G20" s="10"/>
      <c r="H20" s="10"/>
      <c r="I20" s="10"/>
      <c r="J20" s="170">
        <v>5000</v>
      </c>
      <c r="K20" s="38">
        <v>10000</v>
      </c>
      <c r="L20" s="170">
        <v>10000</v>
      </c>
      <c r="M20" s="123">
        <v>10000</v>
      </c>
      <c r="N20" s="1"/>
      <c r="O20" s="63"/>
      <c r="P20" s="76"/>
    </row>
    <row r="21" spans="2:16">
      <c r="B21" s="11"/>
      <c r="C21" s="10"/>
      <c r="D21" s="10" t="s">
        <v>26</v>
      </c>
      <c r="E21" s="10"/>
      <c r="F21" s="10"/>
      <c r="G21" s="10"/>
      <c r="H21" s="10"/>
      <c r="I21" s="10"/>
      <c r="J21" s="170">
        <v>25000</v>
      </c>
      <c r="K21" s="38">
        <v>10000</v>
      </c>
      <c r="L21" s="170">
        <v>10000</v>
      </c>
      <c r="M21" s="123">
        <v>10000</v>
      </c>
      <c r="N21" s="1"/>
      <c r="O21" s="63"/>
      <c r="P21" s="76"/>
    </row>
    <row r="22" spans="2:16">
      <c r="B22" s="11"/>
      <c r="C22" s="10"/>
      <c r="D22" s="10" t="s">
        <v>27</v>
      </c>
      <c r="E22" s="10"/>
      <c r="F22" s="10"/>
      <c r="G22" s="10"/>
      <c r="H22" s="10"/>
      <c r="I22" s="10"/>
      <c r="J22" s="170">
        <v>5000</v>
      </c>
      <c r="K22" s="38">
        <v>10000</v>
      </c>
      <c r="L22" s="170">
        <v>10000</v>
      </c>
      <c r="M22" s="123">
        <v>10000</v>
      </c>
      <c r="N22" s="1"/>
      <c r="O22" s="63"/>
      <c r="P22" s="76"/>
    </row>
    <row r="23" spans="2:16">
      <c r="B23" s="11"/>
      <c r="C23" s="10"/>
      <c r="D23" s="10" t="s">
        <v>28</v>
      </c>
      <c r="E23" s="10"/>
      <c r="F23" s="10"/>
      <c r="G23" s="10"/>
      <c r="H23" s="10"/>
      <c r="I23" s="10"/>
      <c r="J23" s="170">
        <v>10000</v>
      </c>
      <c r="K23" s="38">
        <v>10000</v>
      </c>
      <c r="L23" s="170">
        <v>10000</v>
      </c>
      <c r="M23" s="123">
        <v>10000</v>
      </c>
      <c r="N23" s="1"/>
      <c r="O23" s="63"/>
      <c r="P23" s="76"/>
    </row>
    <row r="24" spans="2:16" ht="24.95" customHeight="1">
      <c r="B24" s="11"/>
      <c r="C24" s="12" t="s">
        <v>14</v>
      </c>
      <c r="D24" s="12" t="s">
        <v>15</v>
      </c>
      <c r="E24" s="10"/>
      <c r="F24" s="10"/>
      <c r="G24" s="10"/>
      <c r="H24" s="10"/>
      <c r="I24" s="10"/>
      <c r="J24" s="170"/>
      <c r="K24" s="38"/>
      <c r="L24" s="170"/>
      <c r="M24" s="123"/>
      <c r="N24" s="1"/>
      <c r="O24" s="63"/>
      <c r="P24" s="76"/>
    </row>
    <row r="25" spans="2:16">
      <c r="B25" s="11"/>
      <c r="C25" s="10"/>
      <c r="D25" s="13" t="s">
        <v>29</v>
      </c>
      <c r="E25" s="10"/>
      <c r="F25" s="10"/>
      <c r="G25" s="10"/>
      <c r="H25" s="10"/>
      <c r="I25" s="10"/>
      <c r="J25" s="170"/>
      <c r="K25" s="38"/>
      <c r="L25" s="170"/>
      <c r="M25" s="123"/>
      <c r="N25" s="1"/>
      <c r="O25" s="63"/>
      <c r="P25" s="76"/>
    </row>
    <row r="26" spans="2:16">
      <c r="B26" s="11"/>
      <c r="C26" s="10"/>
      <c r="D26" s="13" t="s">
        <v>30</v>
      </c>
      <c r="E26" s="10"/>
      <c r="F26" s="10"/>
      <c r="G26" s="10"/>
      <c r="H26" s="10"/>
      <c r="I26" s="10"/>
      <c r="J26" s="170"/>
      <c r="K26" s="38"/>
      <c r="L26" s="170"/>
      <c r="M26" s="123"/>
      <c r="N26" s="1"/>
      <c r="O26" s="63"/>
      <c r="P26" s="76"/>
    </row>
    <row r="27" spans="2:16">
      <c r="B27" s="14"/>
      <c r="C27" s="15"/>
      <c r="D27" s="16" t="s">
        <v>31</v>
      </c>
      <c r="E27" s="15"/>
      <c r="F27" s="15"/>
      <c r="G27" s="15"/>
      <c r="H27" s="15"/>
      <c r="I27" s="15"/>
      <c r="J27" s="39">
        <v>10000</v>
      </c>
      <c r="K27" s="40">
        <v>10000</v>
      </c>
      <c r="L27" s="39">
        <v>10000</v>
      </c>
      <c r="M27" s="127">
        <v>10000</v>
      </c>
      <c r="N27" s="1"/>
      <c r="O27" s="63"/>
      <c r="P27" s="76"/>
    </row>
    <row r="28" spans="2:16" ht="30" customHeight="1">
      <c r="B28" s="96">
        <v>3</v>
      </c>
      <c r="C28" s="21" t="s">
        <v>32</v>
      </c>
      <c r="D28" s="10"/>
      <c r="E28" s="10"/>
      <c r="F28" s="10"/>
      <c r="G28" s="10"/>
      <c r="H28" s="10"/>
      <c r="I28" s="10"/>
      <c r="J28" s="23"/>
      <c r="K28" s="24"/>
      <c r="L28" s="23"/>
      <c r="M28" s="125"/>
      <c r="N28" s="1"/>
      <c r="O28" s="63"/>
      <c r="P28" s="76"/>
    </row>
    <row r="29" spans="2:16">
      <c r="B29" s="11"/>
      <c r="C29" s="97" t="s">
        <v>7</v>
      </c>
      <c r="D29" s="10" t="s">
        <v>33</v>
      </c>
      <c r="E29" s="10"/>
      <c r="F29" s="10"/>
      <c r="G29" s="10"/>
      <c r="H29" s="10"/>
      <c r="I29" s="10"/>
      <c r="J29" s="170">
        <v>20000</v>
      </c>
      <c r="K29" s="38">
        <v>22500</v>
      </c>
      <c r="L29" s="170">
        <v>22500</v>
      </c>
      <c r="M29" s="123">
        <v>22500</v>
      </c>
      <c r="N29" s="1"/>
      <c r="O29" s="63"/>
      <c r="P29" s="76"/>
    </row>
    <row r="30" spans="2:16">
      <c r="B30" s="11"/>
      <c r="C30" s="97" t="s">
        <v>11</v>
      </c>
      <c r="D30" s="10" t="s">
        <v>34</v>
      </c>
      <c r="E30" s="10"/>
      <c r="F30" s="10"/>
      <c r="G30" s="10"/>
      <c r="H30" s="10"/>
      <c r="I30" s="10"/>
      <c r="J30" s="170">
        <v>5000</v>
      </c>
      <c r="K30" s="38">
        <v>5000</v>
      </c>
      <c r="L30" s="170">
        <v>9500</v>
      </c>
      <c r="M30" s="123">
        <v>5000</v>
      </c>
      <c r="N30" s="1"/>
      <c r="O30" s="63"/>
      <c r="P30" s="76"/>
    </row>
    <row r="31" spans="2:16">
      <c r="B31" s="11"/>
      <c r="C31" s="97" t="s">
        <v>14</v>
      </c>
      <c r="D31" s="10" t="s">
        <v>35</v>
      </c>
      <c r="E31" s="10"/>
      <c r="F31" s="10"/>
      <c r="G31" s="10"/>
      <c r="H31" s="10"/>
      <c r="I31" s="10"/>
      <c r="J31" s="170">
        <v>1500</v>
      </c>
      <c r="K31" s="38">
        <v>1500</v>
      </c>
      <c r="L31" s="170">
        <v>1500</v>
      </c>
      <c r="M31" s="123">
        <v>1500</v>
      </c>
      <c r="N31" s="1"/>
      <c r="O31" s="63"/>
      <c r="P31" s="76"/>
    </row>
    <row r="32" spans="2:16">
      <c r="B32" s="11"/>
      <c r="C32" s="97" t="s">
        <v>17</v>
      </c>
      <c r="D32" s="10" t="s">
        <v>36</v>
      </c>
      <c r="E32" s="10"/>
      <c r="F32" s="10"/>
      <c r="G32" s="10"/>
      <c r="H32" s="10"/>
      <c r="I32" s="10"/>
      <c r="J32" s="170">
        <v>20000</v>
      </c>
      <c r="K32" s="38">
        <v>20000</v>
      </c>
      <c r="L32" s="170">
        <v>20000</v>
      </c>
      <c r="M32" s="123">
        <v>20000</v>
      </c>
      <c r="N32" s="1"/>
      <c r="O32" s="63"/>
      <c r="P32" s="76"/>
    </row>
    <row r="33" spans="2:16">
      <c r="B33" s="11"/>
      <c r="C33" s="97" t="s">
        <v>37</v>
      </c>
      <c r="D33" s="10" t="s">
        <v>38</v>
      </c>
      <c r="E33" s="10"/>
      <c r="F33" s="10"/>
      <c r="G33" s="10"/>
      <c r="H33" s="10"/>
      <c r="I33" s="10"/>
      <c r="J33" s="170">
        <v>1500</v>
      </c>
      <c r="K33" s="38">
        <v>1500</v>
      </c>
      <c r="L33" s="170">
        <v>1500</v>
      </c>
      <c r="M33" s="123">
        <v>1500</v>
      </c>
      <c r="N33" s="1"/>
      <c r="O33" s="63"/>
      <c r="P33" s="76"/>
    </row>
    <row r="34" spans="2:16">
      <c r="B34" s="11"/>
      <c r="C34" s="97" t="s">
        <v>39</v>
      </c>
      <c r="D34" s="10" t="s">
        <v>40</v>
      </c>
      <c r="E34" s="10"/>
      <c r="F34" s="10"/>
      <c r="G34" s="10"/>
      <c r="H34" s="10"/>
      <c r="I34" s="10"/>
      <c r="J34" s="170">
        <v>2000</v>
      </c>
      <c r="K34" s="38">
        <v>2000</v>
      </c>
      <c r="L34" s="170">
        <v>2000</v>
      </c>
      <c r="M34" s="123">
        <v>2000</v>
      </c>
      <c r="N34" s="1"/>
      <c r="O34" s="63"/>
      <c r="P34" s="76"/>
    </row>
    <row r="35" spans="2:16">
      <c r="B35" s="11"/>
      <c r="C35" s="97" t="s">
        <v>41</v>
      </c>
      <c r="D35" s="10" t="s">
        <v>42</v>
      </c>
      <c r="E35" s="10"/>
      <c r="F35" s="10"/>
      <c r="G35" s="10"/>
      <c r="H35" s="10"/>
      <c r="I35" s="10"/>
      <c r="J35" s="170">
        <v>2500</v>
      </c>
      <c r="K35" s="38">
        <v>2500</v>
      </c>
      <c r="L35" s="170">
        <v>2500</v>
      </c>
      <c r="M35" s="123">
        <v>2500</v>
      </c>
      <c r="N35" s="1"/>
      <c r="O35" s="63"/>
      <c r="P35" s="76"/>
    </row>
    <row r="36" spans="2:16">
      <c r="B36" s="14"/>
      <c r="C36" s="97" t="s">
        <v>43</v>
      </c>
      <c r="D36" s="15" t="s">
        <v>44</v>
      </c>
      <c r="E36" s="15"/>
      <c r="F36" s="15"/>
      <c r="G36" s="15"/>
      <c r="H36" s="15"/>
      <c r="I36" s="15"/>
      <c r="J36" s="39">
        <v>-2000</v>
      </c>
      <c r="K36" s="49">
        <v>-500</v>
      </c>
      <c r="L36" s="137">
        <v>-500</v>
      </c>
      <c r="M36" s="143">
        <v>-1000</v>
      </c>
      <c r="N36" s="1"/>
      <c r="O36" s="63"/>
      <c r="P36" s="76"/>
    </row>
    <row r="37" spans="2:16" ht="30" customHeight="1" thickBot="1">
      <c r="B37" s="17"/>
      <c r="C37" s="18"/>
      <c r="D37" s="18"/>
      <c r="E37" s="18"/>
      <c r="F37" s="18"/>
      <c r="G37" s="29" t="s">
        <v>45</v>
      </c>
      <c r="H37" s="18"/>
      <c r="I37" s="29"/>
      <c r="J37" s="41">
        <f>+SUM(J7:J36)</f>
        <v>635000</v>
      </c>
      <c r="K37" s="42">
        <f>+SUM(K7:K36)</f>
        <v>480000</v>
      </c>
      <c r="L37" s="41">
        <f>+SUM(L7:L36)</f>
        <v>496500</v>
      </c>
      <c r="M37" s="118">
        <f>+SUM(M7:M36)</f>
        <v>480500</v>
      </c>
      <c r="N37" s="1"/>
      <c r="O37" s="90">
        <v>12.518000000000001</v>
      </c>
      <c r="P37" s="91">
        <f>+M37*O37/100</f>
        <v>60148.99</v>
      </c>
    </row>
    <row r="38" spans="2:16" ht="20.100000000000001" customHeight="1" thickBot="1">
      <c r="B38" s="151"/>
      <c r="C38" s="146"/>
      <c r="D38" s="145" t="s">
        <v>46</v>
      </c>
      <c r="E38" s="146"/>
      <c r="F38" s="146"/>
      <c r="G38" s="47"/>
      <c r="H38" s="47"/>
      <c r="I38" s="47"/>
      <c r="J38" s="48"/>
      <c r="K38" s="59">
        <f>+((K37/J37)*100)-100</f>
        <v>-24.409448818897644</v>
      </c>
      <c r="L38" s="59">
        <f>+((L37/K37)*100)-100</f>
        <v>3.4375</v>
      </c>
      <c r="M38" s="128">
        <f>+((M37/L37)*100)-100</f>
        <v>-3.2225579053373679</v>
      </c>
      <c r="N38" s="1"/>
      <c r="O38" s="77"/>
      <c r="P38" s="144" t="s">
        <v>47</v>
      </c>
    </row>
    <row r="39" spans="2:16" ht="30" customHeight="1">
      <c r="B39" s="96">
        <v>4</v>
      </c>
      <c r="C39" s="94" t="s">
        <v>48</v>
      </c>
      <c r="D39" s="10"/>
      <c r="E39" s="10"/>
      <c r="F39" s="10"/>
      <c r="G39" s="10"/>
      <c r="H39" s="10"/>
      <c r="I39" s="10"/>
      <c r="J39" s="27"/>
      <c r="K39" s="28"/>
      <c r="L39" s="27"/>
      <c r="M39" s="129"/>
      <c r="N39" s="1"/>
      <c r="O39" s="77"/>
      <c r="P39" s="78"/>
    </row>
    <row r="40" spans="2:16">
      <c r="B40" s="63"/>
      <c r="C40" s="97" t="s">
        <v>7</v>
      </c>
      <c r="D40" s="10" t="s">
        <v>49</v>
      </c>
      <c r="E40" s="10"/>
      <c r="F40" s="10"/>
      <c r="G40" s="10"/>
      <c r="H40" s="10"/>
      <c r="I40" s="10"/>
      <c r="J40" s="170">
        <v>0</v>
      </c>
      <c r="K40" s="38">
        <v>15000</v>
      </c>
      <c r="L40" s="170">
        <v>15000</v>
      </c>
      <c r="M40" s="123">
        <v>20000</v>
      </c>
      <c r="N40" s="1"/>
      <c r="O40" s="79">
        <v>12.518000000000001</v>
      </c>
      <c r="P40" s="78">
        <f>+M40*O40/100</f>
        <v>2503.6</v>
      </c>
    </row>
    <row r="41" spans="2:16">
      <c r="B41" s="63"/>
      <c r="C41" s="97" t="s">
        <v>11</v>
      </c>
      <c r="D41" s="10" t="s">
        <v>50</v>
      </c>
      <c r="E41" s="10"/>
      <c r="F41" s="10"/>
      <c r="G41" s="10"/>
      <c r="H41" s="10"/>
      <c r="I41" s="58" t="s">
        <v>51</v>
      </c>
      <c r="J41" s="172">
        <v>8000</v>
      </c>
      <c r="K41" s="57">
        <v>10000</v>
      </c>
      <c r="L41" s="170">
        <v>12500</v>
      </c>
      <c r="M41" s="123">
        <v>12500</v>
      </c>
      <c r="N41" s="1"/>
      <c r="O41" s="149">
        <v>8</v>
      </c>
      <c r="P41" s="78">
        <f t="shared" ref="P41:P46" si="0">+M41*O41/100</f>
        <v>1000</v>
      </c>
    </row>
    <row r="42" spans="2:16">
      <c r="B42" s="63"/>
      <c r="C42" s="97" t="s">
        <v>14</v>
      </c>
      <c r="D42" s="10" t="s">
        <v>52</v>
      </c>
      <c r="E42" s="10"/>
      <c r="F42" s="10"/>
      <c r="G42" s="10"/>
      <c r="H42" s="10"/>
      <c r="I42" s="58" t="s">
        <v>51</v>
      </c>
      <c r="J42" s="172"/>
      <c r="K42" s="57">
        <v>5000</v>
      </c>
      <c r="L42" s="170">
        <v>7500</v>
      </c>
      <c r="M42" s="123">
        <v>7500</v>
      </c>
      <c r="N42" s="1"/>
      <c r="O42" s="149">
        <v>8</v>
      </c>
      <c r="P42" s="78">
        <f t="shared" si="0"/>
        <v>600</v>
      </c>
    </row>
    <row r="43" spans="2:16">
      <c r="B43" s="63"/>
      <c r="C43" s="97" t="s">
        <v>17</v>
      </c>
      <c r="D43" s="10" t="s">
        <v>53</v>
      </c>
      <c r="E43" s="10"/>
      <c r="F43" s="10"/>
      <c r="G43" s="10"/>
      <c r="H43" s="10"/>
      <c r="I43" s="10"/>
      <c r="J43" s="170">
        <v>5485</v>
      </c>
      <c r="K43" s="75">
        <v>6084</v>
      </c>
      <c r="L43" s="170">
        <v>6100</v>
      </c>
      <c r="M43" s="123">
        <v>0</v>
      </c>
      <c r="N43" s="1"/>
      <c r="O43" s="80">
        <v>0</v>
      </c>
      <c r="P43" s="78">
        <f t="shared" si="0"/>
        <v>0</v>
      </c>
    </row>
    <row r="44" spans="2:16">
      <c r="B44" s="63"/>
      <c r="C44" s="97" t="s">
        <v>37</v>
      </c>
      <c r="D44" s="10" t="s">
        <v>54</v>
      </c>
      <c r="E44" s="10"/>
      <c r="F44" s="10"/>
      <c r="G44" s="10"/>
      <c r="H44" s="10"/>
      <c r="I44" s="10"/>
      <c r="J44" s="141">
        <v>28000</v>
      </c>
      <c r="K44" s="38">
        <v>29500</v>
      </c>
      <c r="L44" s="170">
        <v>30000</v>
      </c>
      <c r="M44" s="123">
        <v>31000</v>
      </c>
      <c r="N44" s="1"/>
      <c r="O44" s="80">
        <v>12.518000000000001</v>
      </c>
      <c r="P44" s="78">
        <f t="shared" si="0"/>
        <v>3880.58</v>
      </c>
    </row>
    <row r="45" spans="2:16">
      <c r="B45" s="63"/>
      <c r="C45" s="97" t="s">
        <v>39</v>
      </c>
      <c r="D45" s="10" t="s">
        <v>55</v>
      </c>
      <c r="E45" s="10"/>
      <c r="F45" s="10"/>
      <c r="G45" s="10"/>
      <c r="H45" s="10"/>
      <c r="I45" s="10"/>
      <c r="J45" s="141" t="s">
        <v>56</v>
      </c>
      <c r="K45" s="141" t="s">
        <v>56</v>
      </c>
      <c r="L45" s="141" t="s">
        <v>56</v>
      </c>
      <c r="M45" s="126">
        <v>25000</v>
      </c>
      <c r="N45" s="1"/>
      <c r="O45" s="80">
        <v>12.518000000000001</v>
      </c>
      <c r="P45" s="78">
        <f t="shared" si="0"/>
        <v>3129.5</v>
      </c>
    </row>
    <row r="46" spans="2:16" ht="15" customHeight="1">
      <c r="B46" s="63"/>
      <c r="C46" s="97" t="s">
        <v>41</v>
      </c>
      <c r="D46" s="10" t="s">
        <v>57</v>
      </c>
      <c r="E46" s="10"/>
      <c r="F46" s="10"/>
      <c r="G46" s="10"/>
      <c r="H46" s="10"/>
      <c r="I46" s="10"/>
      <c r="J46" s="170">
        <v>0</v>
      </c>
      <c r="K46" s="38">
        <v>4500</v>
      </c>
      <c r="L46" s="170">
        <v>5000</v>
      </c>
      <c r="M46" s="123">
        <v>5000</v>
      </c>
      <c r="N46" s="1"/>
      <c r="O46" s="80">
        <f>100/15</f>
        <v>6.666666666666667</v>
      </c>
      <c r="P46" s="78">
        <f t="shared" si="0"/>
        <v>333.33333333333337</v>
      </c>
    </row>
    <row r="47" spans="2:16" ht="30" customHeight="1">
      <c r="B47" s="53"/>
      <c r="C47" s="54"/>
      <c r="D47" s="55"/>
      <c r="E47" s="55"/>
      <c r="F47" s="55"/>
      <c r="G47" s="29" t="s">
        <v>58</v>
      </c>
      <c r="H47" s="29"/>
      <c r="I47" s="29"/>
      <c r="J47" s="117">
        <f>+SUM(J40:J46)</f>
        <v>41485</v>
      </c>
      <c r="K47" s="41">
        <f>+SUM(K40:K46)</f>
        <v>70084</v>
      </c>
      <c r="L47" s="138">
        <f>+SUM(L40:L46)</f>
        <v>76100</v>
      </c>
      <c r="M47" s="118">
        <f>+SUM(M40:M46)</f>
        <v>101000</v>
      </c>
      <c r="N47" s="1"/>
      <c r="O47" s="119">
        <f>+P47/M47*100</f>
        <v>11.333676567656767</v>
      </c>
      <c r="P47" s="120">
        <f>+SUM(P40:P46)</f>
        <v>11447.013333333334</v>
      </c>
    </row>
    <row r="48" spans="2:16" ht="15">
      <c r="B48" s="3"/>
      <c r="C48" s="2"/>
      <c r="D48" s="2"/>
      <c r="E48" s="2"/>
      <c r="F48" s="2"/>
      <c r="G48" s="2"/>
      <c r="H48" s="50"/>
      <c r="I48" s="50"/>
      <c r="J48" s="51"/>
      <c r="K48" s="52"/>
      <c r="L48" s="51"/>
      <c r="M48" s="130"/>
      <c r="N48" s="1"/>
      <c r="O48" s="88"/>
      <c r="P48" s="89"/>
    </row>
    <row r="49" spans="2:16" ht="15.75" thickBot="1">
      <c r="B49" s="4"/>
      <c r="C49" s="5"/>
      <c r="D49" s="5"/>
      <c r="E49" s="5"/>
      <c r="F49" s="5"/>
      <c r="G49" s="56" t="s">
        <v>59</v>
      </c>
      <c r="H49" s="30"/>
      <c r="I49" s="30"/>
      <c r="J49" s="43">
        <f>+J37+J47</f>
        <v>676485</v>
      </c>
      <c r="K49" s="44">
        <f>+K37+K47</f>
        <v>550084</v>
      </c>
      <c r="L49" s="43">
        <f>+L37+L47</f>
        <v>572600</v>
      </c>
      <c r="M49" s="131">
        <f>+M37+M47</f>
        <v>581500</v>
      </c>
      <c r="N49" s="1"/>
      <c r="O49" s="86">
        <f>+P49/M49*100</f>
        <v>12.312296359988533</v>
      </c>
      <c r="P49" s="87">
        <f>+P37+P47</f>
        <v>71596.003333333327</v>
      </c>
    </row>
    <row r="50" spans="2:16" ht="20.100000000000001" customHeight="1" thickBot="1">
      <c r="B50" s="151"/>
      <c r="C50" s="146"/>
      <c r="D50" s="145" t="s">
        <v>46</v>
      </c>
      <c r="E50" s="146"/>
      <c r="F50" s="146"/>
      <c r="G50" s="45"/>
      <c r="H50" s="45"/>
      <c r="I50" s="45"/>
      <c r="J50" s="46"/>
      <c r="K50" s="60">
        <f>+((K49/J49)*100)-100</f>
        <v>-18.684967146352108</v>
      </c>
      <c r="L50" s="60">
        <f>+((L49/K49)*100)-100</f>
        <v>4.0931930396084937</v>
      </c>
      <c r="M50" s="132">
        <f>+((M49/L49)*100)-100</f>
        <v>1.5543136570031351</v>
      </c>
      <c r="N50" s="1"/>
      <c r="O50" s="77"/>
      <c r="P50" s="144" t="s">
        <v>60</v>
      </c>
    </row>
    <row r="51" spans="2:16" ht="30" customHeight="1">
      <c r="B51" s="95">
        <v>5</v>
      </c>
      <c r="C51" s="22" t="s">
        <v>61</v>
      </c>
      <c r="D51" s="1"/>
      <c r="E51" s="1"/>
      <c r="F51" s="1"/>
      <c r="G51" s="1"/>
      <c r="H51" s="1"/>
      <c r="I51" s="1"/>
      <c r="J51" s="64"/>
      <c r="K51" s="64"/>
      <c r="L51" s="64"/>
      <c r="M51" s="133"/>
      <c r="N51" s="1"/>
      <c r="O51" s="77"/>
      <c r="P51" s="78"/>
    </row>
    <row r="52" spans="2:16">
      <c r="B52" s="63"/>
      <c r="D52" s="10"/>
      <c r="J52" s="65"/>
      <c r="K52" s="65"/>
      <c r="L52" s="65"/>
      <c r="M52" s="134"/>
      <c r="N52" s="1"/>
      <c r="O52" s="77"/>
      <c r="P52" s="78"/>
    </row>
    <row r="53" spans="2:16">
      <c r="B53" s="63"/>
      <c r="C53" s="97" t="s">
        <v>7</v>
      </c>
      <c r="D53" s="10" t="s">
        <v>62</v>
      </c>
      <c r="J53" s="170">
        <v>0</v>
      </c>
      <c r="K53" s="73">
        <v>10625</v>
      </c>
      <c r="L53" s="73">
        <v>10000</v>
      </c>
      <c r="M53" s="142">
        <v>10000</v>
      </c>
      <c r="O53" s="150">
        <v>8</v>
      </c>
      <c r="P53" s="78">
        <f>+M53*O53/100</f>
        <v>800</v>
      </c>
    </row>
    <row r="54" spans="2:16">
      <c r="B54" s="63"/>
      <c r="C54" s="97" t="s">
        <v>11</v>
      </c>
      <c r="D54" s="10" t="s">
        <v>63</v>
      </c>
      <c r="J54" s="170">
        <v>0</v>
      </c>
      <c r="K54" s="170">
        <v>0</v>
      </c>
      <c r="L54" s="148">
        <v>0</v>
      </c>
      <c r="M54" s="135" t="s">
        <v>64</v>
      </c>
      <c r="O54" s="81"/>
      <c r="P54" s="78"/>
    </row>
    <row r="55" spans="2:16">
      <c r="B55" s="63"/>
      <c r="C55" s="97" t="s">
        <v>14</v>
      </c>
      <c r="D55" s="10" t="s">
        <v>65</v>
      </c>
      <c r="J55" s="170">
        <v>0</v>
      </c>
      <c r="K55" s="170">
        <v>0</v>
      </c>
      <c r="L55" s="148">
        <v>0</v>
      </c>
      <c r="M55" s="135" t="s">
        <v>64</v>
      </c>
      <c r="O55" s="81"/>
      <c r="P55" s="78"/>
    </row>
    <row r="56" spans="2:16" ht="15">
      <c r="B56" s="69"/>
      <c r="C56" s="70"/>
      <c r="D56" s="70"/>
      <c r="E56" s="70"/>
      <c r="F56" s="70"/>
      <c r="G56" s="70"/>
      <c r="H56" s="29" t="s">
        <v>66</v>
      </c>
      <c r="I56" s="29"/>
      <c r="J56" s="41">
        <f>+SUM(J53:J55)</f>
        <v>0</v>
      </c>
      <c r="K56" s="41">
        <f>+SUM(K53:K55)</f>
        <v>10625</v>
      </c>
      <c r="L56" s="41">
        <f>+SUM(L53:L55)</f>
        <v>10000</v>
      </c>
      <c r="M56" s="118">
        <f>+SUM(M53:M55)</f>
        <v>10000</v>
      </c>
      <c r="O56" s="84">
        <f>+P56/L56*100</f>
        <v>8</v>
      </c>
      <c r="P56" s="85">
        <f>+SUM(P53:P55)</f>
        <v>800</v>
      </c>
    </row>
    <row r="57" spans="2:16" ht="15">
      <c r="B57" s="63"/>
      <c r="H57" s="50"/>
      <c r="I57" s="50"/>
      <c r="J57" s="66"/>
      <c r="K57" s="66"/>
      <c r="L57" s="103"/>
      <c r="M57" s="136"/>
      <c r="O57" s="77"/>
      <c r="P57" s="78"/>
    </row>
    <row r="58" spans="2:16" ht="15.75" thickBot="1">
      <c r="B58" s="67"/>
      <c r="C58" s="68"/>
      <c r="D58" s="68"/>
      <c r="E58" s="68"/>
      <c r="F58" s="68"/>
      <c r="G58" s="68"/>
      <c r="H58" s="173" t="s">
        <v>67</v>
      </c>
      <c r="I58" s="174"/>
      <c r="J58" s="71">
        <f>+J49+J56</f>
        <v>676485</v>
      </c>
      <c r="K58" s="72">
        <f>+K49+K56</f>
        <v>560709</v>
      </c>
      <c r="L58" s="72">
        <f>+L49+L56</f>
        <v>582600</v>
      </c>
      <c r="M58" s="115">
        <f>+M49+M56</f>
        <v>591500</v>
      </c>
      <c r="O58" s="82">
        <f>+P58/M58*100</f>
        <v>12.23939194139194</v>
      </c>
      <c r="P58" s="83">
        <f>+P49+P56</f>
        <v>72396.003333333327</v>
      </c>
    </row>
    <row r="59" spans="2:16" ht="13.5" thickBot="1">
      <c r="L59" s="139"/>
    </row>
    <row r="60" spans="2:16" ht="18">
      <c r="B60" s="104">
        <v>6</v>
      </c>
      <c r="C60" s="105" t="s">
        <v>68</v>
      </c>
      <c r="D60" s="106"/>
      <c r="E60" s="106"/>
      <c r="F60" s="106"/>
      <c r="G60" s="99"/>
      <c r="H60" s="99"/>
      <c r="I60" s="99"/>
      <c r="J60" s="100"/>
      <c r="K60" s="100"/>
      <c r="L60" s="140"/>
      <c r="M60" s="101"/>
      <c r="O60" s="113"/>
      <c r="P60" s="114"/>
    </row>
    <row r="61" spans="2:16">
      <c r="B61" s="63"/>
      <c r="L61" s="139"/>
      <c r="M61" s="102"/>
      <c r="O61" s="63"/>
      <c r="P61" s="76"/>
    </row>
    <row r="62" spans="2:16">
      <c r="B62" s="63"/>
      <c r="C62" s="97" t="s">
        <v>7</v>
      </c>
      <c r="D62" s="107" t="s">
        <v>69</v>
      </c>
      <c r="E62" s="108"/>
      <c r="F62" s="109" t="s">
        <v>70</v>
      </c>
      <c r="G62" s="108"/>
      <c r="J62" s="170">
        <f>+J36</f>
        <v>-2000</v>
      </c>
      <c r="K62" s="170">
        <f>+K36</f>
        <v>-500</v>
      </c>
      <c r="L62" s="170">
        <f>+L36</f>
        <v>-500</v>
      </c>
      <c r="M62" s="123">
        <f>+M36</f>
        <v>-1000</v>
      </c>
      <c r="O62" s="80">
        <v>12.518000000000001</v>
      </c>
      <c r="P62" s="78">
        <f>+L62*O62/100</f>
        <v>-62.59</v>
      </c>
    </row>
    <row r="63" spans="2:16">
      <c r="B63" s="63"/>
      <c r="C63" s="97" t="s">
        <v>11</v>
      </c>
      <c r="D63" s="107" t="s">
        <v>71</v>
      </c>
      <c r="E63" s="108"/>
      <c r="F63" s="108"/>
      <c r="G63" s="108"/>
      <c r="J63" s="170">
        <v>0</v>
      </c>
      <c r="K63" s="170">
        <v>0</v>
      </c>
      <c r="L63" s="73">
        <f>-L18</f>
        <v>-16500</v>
      </c>
      <c r="M63" s="142">
        <v>0</v>
      </c>
      <c r="O63" s="80">
        <v>12.518000000000001</v>
      </c>
      <c r="P63" s="78">
        <f>+M63*O63/100</f>
        <v>0</v>
      </c>
    </row>
    <row r="64" spans="2:16">
      <c r="B64" s="63"/>
      <c r="C64" s="97" t="s">
        <v>14</v>
      </c>
      <c r="D64" s="107" t="s">
        <v>72</v>
      </c>
      <c r="E64" s="108"/>
      <c r="F64" s="108"/>
      <c r="G64" s="108"/>
      <c r="J64" s="170">
        <f>+J58-J62</f>
        <v>678485</v>
      </c>
      <c r="K64" s="170">
        <f>+K58-K62</f>
        <v>561209</v>
      </c>
      <c r="L64" s="170">
        <f>+L58-L62</f>
        <v>583100</v>
      </c>
      <c r="M64" s="123">
        <f>+M58-M62</f>
        <v>592500</v>
      </c>
      <c r="O64" s="80" t="s">
        <v>73</v>
      </c>
      <c r="P64" s="116">
        <f>+P58-P62</f>
        <v>72458.593333333323</v>
      </c>
    </row>
    <row r="65" spans="2:16">
      <c r="B65" s="63"/>
      <c r="J65" s="103"/>
      <c r="K65" s="103"/>
      <c r="L65" s="103"/>
      <c r="M65" s="136"/>
      <c r="O65" s="63"/>
      <c r="P65" s="76"/>
    </row>
    <row r="66" spans="2:16" ht="15.75" thickBot="1">
      <c r="B66" s="67"/>
      <c r="C66" s="68"/>
      <c r="D66" s="68"/>
      <c r="E66" s="68"/>
      <c r="F66" s="110" t="s">
        <v>74</v>
      </c>
      <c r="G66" s="111"/>
      <c r="H66" s="111"/>
      <c r="I66" s="112"/>
      <c r="J66" s="71">
        <f>+J62+J63+J64</f>
        <v>676485</v>
      </c>
      <c r="K66" s="71">
        <f>+K62+K63+K64</f>
        <v>560709</v>
      </c>
      <c r="L66" s="72">
        <f>+L62+L63+L64</f>
        <v>566100</v>
      </c>
      <c r="M66" s="115">
        <f>+M62+M63+M64</f>
        <v>591500</v>
      </c>
      <c r="O66" s="82">
        <f>+P66/M66*100</f>
        <v>12.23939194139194</v>
      </c>
      <c r="P66" s="115">
        <f>+P62+P63+P64</f>
        <v>72396.003333333327</v>
      </c>
    </row>
    <row r="67" spans="2:16" ht="13.5" thickBot="1">
      <c r="B67" s="151"/>
      <c r="C67" s="146"/>
      <c r="D67" s="145" t="s">
        <v>46</v>
      </c>
      <c r="E67" s="146"/>
      <c r="F67" s="146"/>
      <c r="G67" s="146"/>
      <c r="H67" s="146"/>
      <c r="I67" s="146"/>
      <c r="J67" s="147"/>
      <c r="K67" s="132">
        <f>+((K66/J66)*100)-100</f>
        <v>-17.114348433446409</v>
      </c>
      <c r="L67" s="132">
        <f>+((L66/K66)*100)-100</f>
        <v>0.96146129275614101</v>
      </c>
      <c r="M67" s="132">
        <f>+((M66/L66)*100)-100</f>
        <v>4.4868397809574248</v>
      </c>
      <c r="P67" s="144" t="s">
        <v>75</v>
      </c>
    </row>
    <row r="69" spans="2:16">
      <c r="B69" s="62" t="s">
        <v>76</v>
      </c>
      <c r="C69" s="165" t="s">
        <v>77</v>
      </c>
      <c r="D69" s="164"/>
      <c r="E69" s="164"/>
      <c r="F69" s="164"/>
      <c r="G69" s="57" t="s">
        <v>78</v>
      </c>
      <c r="H69" s="168" t="s">
        <v>79</v>
      </c>
      <c r="I69" s="61"/>
    </row>
    <row r="71" spans="2:16">
      <c r="D71" s="166" t="s">
        <v>80</v>
      </c>
      <c r="E71" s="152"/>
      <c r="F71" s="152"/>
      <c r="G71" s="152"/>
      <c r="H71" s="152"/>
      <c r="I71" s="152"/>
    </row>
    <row r="73" spans="2:16">
      <c r="D73" s="166" t="s">
        <v>81</v>
      </c>
      <c r="E73" s="166"/>
      <c r="F73" s="167" t="s">
        <v>82</v>
      </c>
      <c r="G73" s="153"/>
      <c r="H73" s="162" t="s">
        <v>83</v>
      </c>
      <c r="I73" s="153"/>
      <c r="J73" s="158">
        <v>113397</v>
      </c>
      <c r="K73" s="158">
        <f>+J75</f>
        <v>145792</v>
      </c>
      <c r="L73" s="158">
        <f>+K75</f>
        <v>149656</v>
      </c>
      <c r="M73" s="158">
        <f>+L75</f>
        <v>129590</v>
      </c>
    </row>
    <row r="74" spans="2:16">
      <c r="G74" s="153" t="s">
        <v>84</v>
      </c>
      <c r="H74" s="153"/>
      <c r="I74" s="153"/>
      <c r="J74" s="159">
        <v>32395</v>
      </c>
      <c r="K74" s="159">
        <v>3864</v>
      </c>
      <c r="L74" s="169">
        <v>-20066</v>
      </c>
      <c r="M74" s="160"/>
    </row>
    <row r="75" spans="2:16">
      <c r="G75" s="153"/>
      <c r="H75" s="163" t="s">
        <v>85</v>
      </c>
      <c r="I75" s="153"/>
      <c r="J75" s="161">
        <f>+J73+J74</f>
        <v>145792</v>
      </c>
      <c r="K75" s="161">
        <f>+K73+K74</f>
        <v>149656</v>
      </c>
      <c r="L75" s="161">
        <f>+L73+L74</f>
        <v>129590</v>
      </c>
      <c r="M75" s="161"/>
    </row>
    <row r="76" spans="2:16">
      <c r="D76" s="154"/>
      <c r="F76" s="157"/>
    </row>
    <row r="77" spans="2:16">
      <c r="B77" s="98" t="s">
        <v>86</v>
      </c>
    </row>
    <row r="80" spans="2:16" ht="15">
      <c r="D80" s="156"/>
      <c r="E80" s="155"/>
      <c r="F80" s="155"/>
    </row>
  </sheetData>
  <mergeCells count="4">
    <mergeCell ref="J4:L4"/>
    <mergeCell ref="J41:J42"/>
    <mergeCell ref="H58:I58"/>
    <mergeCell ref="O4:P4"/>
  </mergeCells>
  <phoneticPr fontId="7" type="noConversion"/>
  <printOptions horizontalCentered="1" verticalCentered="1"/>
  <pageMargins left="0.74803149606299213" right="0.15748031496062992" top="0.74803149606299213" bottom="0.15748031496062992" header="0.51181102362204722" footer="0.51181102362204722"/>
  <pageSetup paperSize="9" scale="65" orientation="portrait" r:id="rId1"/>
  <headerFooter alignWithMargins="0"/>
  <ignoredErrors>
    <ignoredError sqref="P67 P50 P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Walsh</dc:creator>
  <cp:keywords/>
  <dc:description/>
  <cp:lastModifiedBy>X</cp:lastModifiedBy>
  <cp:revision/>
  <dcterms:created xsi:type="dcterms:W3CDTF">2004-11-29T10:15:07Z</dcterms:created>
  <dcterms:modified xsi:type="dcterms:W3CDTF">2017-12-01T12:18:22Z</dcterms:modified>
  <cp:category/>
  <cp:contentStatus/>
</cp:coreProperties>
</file>